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60" windowWidth="23250" windowHeight="13170"/>
  </bookViews>
  <sheets>
    <sheet name="Прил. 3" sheetId="22" r:id="rId1"/>
    <sheet name="прил 4 ист" sheetId="23" r:id="rId2"/>
  </sheets>
  <definedNames>
    <definedName name="_xlnm.Print_Titles" localSheetId="1">'прил 4 ист'!$7:$7</definedName>
    <definedName name="_xlnm.Print_Area" localSheetId="1">'прил 4 ист'!$A$1:$K$57</definedName>
    <definedName name="_xlnm.Print_Area" localSheetId="0">'Прил. 3'!$A$1:$N$39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" i="22"/>
  <c r="E20" i="23"/>
  <c r="E15"/>
  <c r="E21"/>
  <c r="I13" i="22"/>
  <c r="J21" i="23"/>
  <c r="I21"/>
  <c r="H21"/>
  <c r="G21"/>
  <c r="F21"/>
  <c r="D21"/>
  <c r="D16" s="1"/>
  <c r="N30" i="22"/>
  <c r="M30"/>
  <c r="M29" s="1"/>
  <c r="L30"/>
  <c r="K30"/>
  <c r="K29" s="1"/>
  <c r="J30"/>
  <c r="J29" s="1"/>
  <c r="I30"/>
  <c r="I29" s="1"/>
  <c r="J56" i="23"/>
  <c r="I56"/>
  <c r="H56"/>
  <c r="G56"/>
  <c r="F56"/>
  <c r="E55"/>
  <c r="D55"/>
  <c r="E56"/>
  <c r="D56"/>
  <c r="L12"/>
  <c r="N18" i="22"/>
  <c r="M18"/>
  <c r="L18"/>
  <c r="K18"/>
  <c r="J18"/>
  <c r="I18"/>
  <c r="H18"/>
  <c r="N13"/>
  <c r="M13"/>
  <c r="L13"/>
  <c r="K13"/>
  <c r="J13"/>
  <c r="H13"/>
  <c r="L29"/>
  <c r="H30"/>
  <c r="H29" s="1"/>
  <c r="D15" i="23"/>
  <c r="F15"/>
  <c r="G15"/>
  <c r="H15"/>
  <c r="I15"/>
  <c r="J15"/>
  <c r="G16"/>
  <c r="D14"/>
  <c r="E14"/>
  <c r="F14"/>
  <c r="G14"/>
  <c r="H14"/>
  <c r="I14"/>
  <c r="J14"/>
  <c r="J23"/>
  <c r="I23"/>
  <c r="H23"/>
  <c r="G23"/>
  <c r="F23"/>
  <c r="E23"/>
  <c r="D23"/>
  <c r="N29" i="22"/>
  <c r="H27"/>
  <c r="D41" i="23" s="1"/>
  <c r="I27" i="22"/>
  <c r="J27"/>
  <c r="K27"/>
  <c r="G41" i="23" s="1"/>
  <c r="L27" i="22"/>
  <c r="H41" i="23" s="1"/>
  <c r="M27" i="22"/>
  <c r="N27"/>
  <c r="N26" s="1"/>
  <c r="J46" i="23" s="1"/>
  <c r="N22" i="22"/>
  <c r="J36" i="23" s="1"/>
  <c r="E16" l="1"/>
  <c r="I16"/>
  <c r="L23"/>
  <c r="L12" i="22"/>
  <c r="N12"/>
  <c r="J12"/>
  <c r="M12"/>
  <c r="I12"/>
  <c r="H12"/>
  <c r="K12"/>
  <c r="I51" i="23"/>
  <c r="I48" s="1"/>
  <c r="E51"/>
  <c r="E48" s="1"/>
  <c r="J53"/>
  <c r="F51"/>
  <c r="F48" s="1"/>
  <c r="G51"/>
  <c r="G48" s="1"/>
  <c r="H51"/>
  <c r="H48" s="1"/>
  <c r="D51"/>
  <c r="D48" s="1"/>
  <c r="I41"/>
  <c r="I38" s="1"/>
  <c r="E41"/>
  <c r="E38" s="1"/>
  <c r="J41"/>
  <c r="J38" s="1"/>
  <c r="F41"/>
  <c r="F38" s="1"/>
  <c r="J16"/>
  <c r="F16"/>
  <c r="H16"/>
  <c r="O29" i="22"/>
  <c r="N21"/>
  <c r="J43" i="23"/>
  <c r="J33"/>
  <c r="J28" s="1"/>
  <c r="J31"/>
  <c r="J10"/>
  <c r="G38"/>
  <c r="H38"/>
  <c r="D38"/>
  <c r="I18"/>
  <c r="G18"/>
  <c r="E18"/>
  <c r="D18"/>
  <c r="I13"/>
  <c r="H10"/>
  <c r="D10"/>
  <c r="H9"/>
  <c r="G9"/>
  <c r="F9"/>
  <c r="D9"/>
  <c r="E13"/>
  <c r="I10"/>
  <c r="E10"/>
  <c r="F53" l="1"/>
  <c r="H53"/>
  <c r="E53"/>
  <c r="N11" i="22"/>
  <c r="G53" i="23"/>
  <c r="I53"/>
  <c r="H18"/>
  <c r="J18"/>
  <c r="F18"/>
  <c r="J51"/>
  <c r="J48" s="1"/>
  <c r="D53"/>
  <c r="J13"/>
  <c r="L38"/>
  <c r="F13"/>
  <c r="F10"/>
  <c r="E9"/>
  <c r="I9"/>
  <c r="G10"/>
  <c r="J9"/>
  <c r="H13"/>
  <c r="G13"/>
  <c r="D13"/>
  <c r="L10" l="1"/>
  <c r="L48"/>
  <c r="L18"/>
  <c r="J11"/>
  <c r="J8" s="1"/>
  <c r="L53"/>
  <c r="L13"/>
  <c r="J22" i="22" l="1"/>
  <c r="F36" i="23" s="1"/>
  <c r="K22" i="22"/>
  <c r="G36" i="23" s="1"/>
  <c r="L22" i="22"/>
  <c r="H36" i="23" s="1"/>
  <c r="M22" i="22"/>
  <c r="I36" i="23" s="1"/>
  <c r="H33" l="1"/>
  <c r="H28" s="1"/>
  <c r="H31"/>
  <c r="H11" s="1"/>
  <c r="H8" s="1"/>
  <c r="G33"/>
  <c r="G28" s="1"/>
  <c r="G31"/>
  <c r="G11" s="1"/>
  <c r="G8" s="1"/>
  <c r="I33"/>
  <c r="I28" s="1"/>
  <c r="I31"/>
  <c r="I11" s="1"/>
  <c r="I8" s="1"/>
  <c r="F33"/>
  <c r="F28" s="1"/>
  <c r="F31"/>
  <c r="F11" s="1"/>
  <c r="F8" s="1"/>
  <c r="H22" i="22"/>
  <c r="D36" i="23" s="1"/>
  <c r="I22" i="22"/>
  <c r="E36" i="23" s="1"/>
  <c r="I26" i="22"/>
  <c r="E46" i="23" s="1"/>
  <c r="E43" s="1"/>
  <c r="I21" i="22" l="1"/>
  <c r="I11" s="1"/>
  <c r="H21"/>
  <c r="O22"/>
  <c r="E33" i="23" l="1"/>
  <c r="E28" s="1"/>
  <c r="E31"/>
  <c r="E11" s="1"/>
  <c r="E8" s="1"/>
  <c r="D33"/>
  <c r="D28" s="1"/>
  <c r="D31"/>
  <c r="D11" s="1"/>
  <c r="D8" s="1"/>
  <c r="M26" i="22"/>
  <c r="I46" i="23" s="1"/>
  <c r="I43" s="1"/>
  <c r="L8" l="1"/>
  <c r="L11"/>
  <c r="L28"/>
  <c r="L33"/>
  <c r="M21" i="22"/>
  <c r="M11" s="1"/>
  <c r="K26"/>
  <c r="G46" i="23" s="1"/>
  <c r="G43" s="1"/>
  <c r="K21" i="22" l="1"/>
  <c r="K11" s="1"/>
  <c r="L26" l="1"/>
  <c r="H46" i="23" s="1"/>
  <c r="H43" s="1"/>
  <c r="L21" i="22" l="1"/>
  <c r="L11" s="1"/>
  <c r="J14" l="1"/>
  <c r="J26" l="1"/>
  <c r="F46" i="23" s="1"/>
  <c r="F43" s="1"/>
  <c r="J21" i="22"/>
  <c r="H26"/>
  <c r="H11" l="1"/>
  <c r="D46" i="23"/>
  <c r="D43" s="1"/>
  <c r="J11" i="22"/>
  <c r="O26" l="1"/>
  <c r="L43" i="23"/>
  <c r="O11" i="22"/>
  <c r="O21" l="1"/>
  <c r="O18" l="1"/>
  <c r="O13" l="1"/>
  <c r="O12" l="1"/>
</calcChain>
</file>

<file path=xl/sharedStrings.xml><?xml version="1.0" encoding="utf-8"?>
<sst xmlns="http://schemas.openxmlformats.org/spreadsheetml/2006/main" count="279" uniqueCount="103">
  <si>
    <t>Подпрограмма 1</t>
  </si>
  <si>
    <t>Муниципальная программа</t>
  </si>
  <si>
    <t>ответственный исполнитель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</si>
  <si>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</si>
  <si>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</si>
  <si>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</si>
  <si>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</si>
  <si>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</si>
  <si>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</si>
  <si>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</si>
  <si>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Финансовое обеспечение реализации муниципальной программы</t>
  </si>
  <si>
    <t>Статус</t>
  </si>
  <si>
    <t>Подпрограмма 2</t>
  </si>
  <si>
    <t>Подпрограмма 3</t>
  </si>
  <si>
    <t>Подпрограмма 4</t>
  </si>
  <si>
    <t>901</t>
  </si>
  <si>
    <t>0113</t>
  </si>
  <si>
    <t>х</t>
  </si>
  <si>
    <t>Повышение эффективности реализации молодежной политики</t>
  </si>
  <si>
    <t>Мероприятие</t>
  </si>
  <si>
    <t>Создание условий для развития туризма</t>
  </si>
  <si>
    <t>Обеспечение условий для реализации муниципальной программы в области физической культуры, спорта, туризма и молодежной политики</t>
  </si>
  <si>
    <t>Развитие физической культуры и спорта</t>
  </si>
  <si>
    <t>Мероприятия на поддержку местных инициатив граждан, проживающих в муниципальных образованиях Республики Карелия</t>
  </si>
  <si>
    <t>Мероприятия по развитию физической культуры и спорту</t>
  </si>
  <si>
    <t>0702</t>
  </si>
  <si>
    <t>Мероприятия по молодежной политике</t>
  </si>
  <si>
    <t>0707</t>
  </si>
  <si>
    <t>Мероприятия по развитию туризма</t>
  </si>
  <si>
    <t>Повышение доступности муниципальных услуг в целях обеспечения реализации полномочий в сфере физической культуры, спорта, туризма и молодежной поликики</t>
  </si>
  <si>
    <t>Услуги, связанные с обеспечением деятельности учреждений по вопросам развития физической культуры и спорта и делам молодежи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</si>
  <si>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</si>
  <si>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Источник ресурсного обеспечения</t>
  </si>
  <si>
    <t>Всего</t>
  </si>
  <si>
    <t xml:space="preserve">средства поступающие в бюджет из федерального бюджета </t>
  </si>
  <si>
    <t xml:space="preserve">средства, поступающие в бюджет из бюджета Республики Карелия </t>
  </si>
  <si>
    <t xml:space="preserve">средства бюджета муниципального образования </t>
  </si>
  <si>
    <t>иные источники</t>
  </si>
  <si>
    <t xml:space="preserve">Подпрограмма 1 </t>
  </si>
  <si>
    <t>всего</t>
  </si>
  <si>
    <t xml:space="preserve">Подпрограмма 2 </t>
  </si>
  <si>
    <t xml:space="preserve">Подпрограмма 3 </t>
  </si>
  <si>
    <t xml:space="preserve">Подпрограмма 4 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</si>
  <si>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</si>
  <si>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</si>
  <si>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</si>
  <si>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</si>
  <si>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</si>
  <si>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</si>
  <si>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</si>
  <si>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04 0 00 00000</t>
  </si>
  <si>
    <t>04 1 00 00000</t>
  </si>
  <si>
    <t>04 1 01 00000</t>
  </si>
  <si>
    <t>04 1 01 43140</t>
  </si>
  <si>
    <t>04 1 01 74050</t>
  </si>
  <si>
    <t>04 1 Е2 50970</t>
  </si>
  <si>
    <t>04 2 00 00000</t>
  </si>
  <si>
    <t>04 2 01 00000</t>
  </si>
  <si>
    <t>04 2 01 74170</t>
  </si>
  <si>
    <t>04 3 00 00000</t>
  </si>
  <si>
    <t>04 3 01 00000</t>
  </si>
  <si>
    <t>04 3 01 74160</t>
  </si>
  <si>
    <t>04 4 00 00000</t>
  </si>
  <si>
    <t>04 4 01 00000</t>
  </si>
  <si>
    <t>04 4 01 27040</t>
  </si>
  <si>
    <t xml:space="preserve">всего, в том числе  :ответственный исполнитель </t>
  </si>
  <si>
    <t>всего, в том числе: ответственный исполнитель</t>
  </si>
  <si>
    <t xml:space="preserve">всего, в том числе: ответственный исполнитель </t>
  </si>
  <si>
    <t>Основное мероприятие 1.1</t>
  </si>
  <si>
    <t>Основное мероприятие 2.1</t>
  </si>
  <si>
    <t>Основное мероприятие 3.1</t>
  </si>
  <si>
    <t>Основное мероприятие 4.1</t>
  </si>
  <si>
    <t>Основное мероприятие 1.2</t>
  </si>
  <si>
    <t>Реализация отдельных мероприятий федерального проекта "Успех каждого ребенка" нацинального проекта "Образование"</t>
  </si>
  <si>
    <t>04 1 Е2 00000</t>
  </si>
  <si>
    <t>Основное мероприятие 2.1.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</si>
  <si>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</si>
  <si>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Наименование муниципальной программы, подпрограммы, основного мероприятия</t>
  </si>
  <si>
    <t>".</t>
  </si>
  <si>
    <t>Резервный фонд Правительства Республики Карелия</t>
  </si>
  <si>
    <t>04 4 01 75040</t>
  </si>
  <si>
    <t>04 1 01 S4090</t>
  </si>
  <si>
    <t xml:space="preserve">Софинансирование мероприятий на поддержку местных инициатиы граждан, проживающих в муниципальных образованиях </t>
  </si>
  <si>
    <t>04 1 Е2 50980</t>
  </si>
  <si>
    <t xml:space="preserve">Обновление материально-технической базы для организации учебно-исследовательской,научно-практической, творческой деятельности, занятий физической культурой и спортом в образовательных организациях </t>
  </si>
  <si>
    <t>Финансовое обеспечение и прогнозная оценка расходов муниципальной программы</t>
  </si>
  <si>
    <t>Оценка расходов (тыс.руб.) по годам</t>
  </si>
  <si>
    <r>
      <t>Развитие физической культуры, спорта, туризма и молодежной политики  на 2024-2030 годы на территории Беломорского муниципального округа Республики Карелия</t>
    </r>
    <r>
      <rPr>
        <sz val="10"/>
        <rFont val="Calibri"/>
        <family val="2"/>
        <charset val="204"/>
      </rPr>
      <t>»</t>
    </r>
  </si>
  <si>
    <r>
      <t>«Развитие физической культуры, спорта, туризма и молодежной политики на 2024-2030 годы на территории Беломорского муниципального округа Республики Карелия</t>
    </r>
    <r>
      <rPr>
        <b/>
        <sz val="12"/>
        <rFont val="Calibri"/>
        <family val="2"/>
        <charset val="204"/>
      </rPr>
      <t>»</t>
    </r>
  </si>
  <si>
    <r>
      <t>«Развитие физической культуры, спорта, туризма и молодежной политики на 2024-2030 годы на территории  Беломорского муниципального округа Республики Карелия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в разрезе всех источников финансирования</t>
    </r>
  </si>
  <si>
    <t>Приложение 4</t>
  </si>
  <si>
    <t>Расходы бюджета Беломорского муниципального округа (тыс. руб.), по годам</t>
  </si>
  <si>
    <r>
      <t>к муниципальной программе "Развитие физической культуры, спорта, туризма и молодёжной политики на 2024-2030 годы на территории Беломорского муниципальнонго округа Республики Карелия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 xml:space="preserve">, утвержденной постановлением администрации Беломорского муниципального округа от 27 декабря 2023 года № 47                          </t>
    </r>
  </si>
  <si>
    <r>
      <t>к муниципальной программе «Развитие физической культуры, спорта, туризма и молодёжной политики на 2024-2030 годы на территории Беломорского муниципального округа Республики Карелия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>, утвержденной постановлением администрации  Беломорского муниципального округа от 27 декабря 2023 года № 47</t>
    </r>
  </si>
  <si>
    <t>Развитие физической культуры и массового спорта</t>
  </si>
  <si>
    <t>Реализация основных направлений молодежной политики</t>
  </si>
  <si>
    <t>Формирование условий для устойчивого развития туризма и расширения спектра туристических услуг</t>
  </si>
  <si>
    <t>Развитие физической культуры, спорта, туризма и молодежной политики  на 2024-2030 годы на территории Беломорского муниципального округа Республики Карелия</t>
  </si>
  <si>
    <t>Приложение</t>
  </si>
  <si>
    <t>04 1 01 L1330</t>
  </si>
  <si>
    <t>Осуществление капитального ремонта объектов спортивной инфраструктуры государственной собственности субъектов Российской Федерации (муниципальной собственности)</t>
  </si>
  <si>
    <t>"Приложение 3</t>
  </si>
  <si>
    <t xml:space="preserve">к постановлению администрации Беломорского 
муниципального округа от 03.06.2025 года № 552
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</si>
</sst>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Calibri"/>
      <family val="2"/>
      <charset val="204"/>
    </font>
    <font>
      <b/>
      <sz val="12"/>
      <name val="Calibri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 applyAlignment="1">
      <alignment vertical="top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6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Border="1" applyAlignment="1">
      <alignment vertical="top"/>
    </xf>
    <xf numFmtId="0" fontId="6" fillId="2" borderId="2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top"/>
    </xf>
    <xf numFmtId="0" fontId="1" fillId="2" borderId="0" xfId="0" applyFont="1" applyFill="1"/>
    <xf numFmtId="0" fontId="1" fillId="0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/>
    <xf numFmtId="0" fontId="3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164" fontId="2" fillId="0" borderId="0" xfId="0" applyNumberFormat="1" applyFont="1"/>
    <xf numFmtId="164" fontId="3" fillId="0" borderId="0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/>
    </xf>
    <xf numFmtId="49" fontId="1" fillId="3" borderId="2" xfId="0" applyNumberFormat="1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0" fillId="3" borderId="2" xfId="0" applyNumberFormat="1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0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9"/>
  <sheetViews>
    <sheetView tabSelected="1" view="pageBreakPreview" zoomScaleSheetLayoutView="100" workbookViewId="0">
      <selection activeCell="I9" sqref="I9"/>
    </sheetView>
  </sheetViews>
  <sheetFormatPr defaultColWidth="7.5703125" defaultRowHeight="12.75"/>
  <cols>
    <col min="1" max="1" width="15.7109375" style="5" customWidth="1"/>
    <col min="2" max="2" width="36.85546875" style="5" customWidth="1"/>
    <col min="3" max="3" width="18.5703125" style="5" customWidth="1"/>
    <col min="4" max="4" width="6.28515625" style="5" bestFit="1" customWidth="1"/>
    <col min="5" max="5" width="6.140625" style="5" customWidth="1"/>
    <col min="6" max="6" width="14.85546875" style="5" customWidth="1"/>
    <col min="7" max="7" width="5.7109375" style="5" customWidth="1"/>
    <col min="8" max="8" width="9.140625" style="21" customWidth="1"/>
    <col min="9" max="14" width="9.140625" style="5" customWidth="1"/>
    <col min="15" max="15" width="11.7109375" style="5" customWidth="1"/>
    <col min="16" max="16384" width="7.5703125" style="1"/>
  </cols>
  <sheetData>
    <row r="1" spans="1:15" ht="23.25" customHeight="1">
      <c r="H1" s="60"/>
      <c r="I1" s="60"/>
      <c r="J1" s="60"/>
      <c r="K1" s="60"/>
      <c r="L1" s="60"/>
      <c r="M1" s="61" t="s">
        <v>98</v>
      </c>
      <c r="N1" s="61"/>
    </row>
    <row r="2" spans="1:15" ht="37.5" customHeight="1">
      <c r="H2" s="62" t="s">
        <v>102</v>
      </c>
      <c r="I2" s="62"/>
      <c r="J2" s="62"/>
      <c r="K2" s="62"/>
      <c r="L2" s="62"/>
      <c r="M2" s="62"/>
      <c r="N2" s="62"/>
    </row>
    <row r="3" spans="1:15" ht="18" customHeight="1">
      <c r="M3" s="70" t="s">
        <v>101</v>
      </c>
      <c r="N3" s="70"/>
    </row>
    <row r="4" spans="1:15" ht="69.75" customHeight="1">
      <c r="D4" s="9"/>
      <c r="E4" s="9"/>
      <c r="F4" s="9"/>
      <c r="H4" s="62" t="s">
        <v>92</v>
      </c>
      <c r="I4" s="62"/>
      <c r="J4" s="62"/>
      <c r="K4" s="62"/>
      <c r="L4" s="62"/>
      <c r="M4" s="62"/>
      <c r="N4" s="62"/>
    </row>
    <row r="5" spans="1:15" s="2" customFormat="1" ht="20.25" customHeight="1">
      <c r="A5" s="6"/>
      <c r="B5" s="6"/>
      <c r="C5" s="9"/>
      <c r="D5" s="9"/>
      <c r="E5" s="9"/>
      <c r="F5" s="7"/>
      <c r="G5" s="9"/>
      <c r="H5" s="71"/>
      <c r="I5" s="71"/>
      <c r="J5" s="71"/>
      <c r="K5" s="71"/>
      <c r="L5" s="71"/>
      <c r="M5" s="71"/>
      <c r="N5" s="71"/>
      <c r="O5" s="7"/>
    </row>
    <row r="6" spans="1:15" s="2" customFormat="1" ht="24" customHeight="1">
      <c r="A6" s="72" t="s">
        <v>10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"/>
    </row>
    <row r="7" spans="1:15" s="2" customFormat="1" ht="51" customHeight="1">
      <c r="A7" s="73" t="s">
        <v>88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"/>
    </row>
    <row r="8" spans="1:15" s="2" customFormat="1" ht="45.6" customHeight="1">
      <c r="A8" s="67" t="s">
        <v>11</v>
      </c>
      <c r="B8" s="67" t="s">
        <v>76</v>
      </c>
      <c r="C8" s="67" t="s">
        <v>9</v>
      </c>
      <c r="D8" s="74" t="s">
        <v>8</v>
      </c>
      <c r="E8" s="75"/>
      <c r="F8" s="75"/>
      <c r="G8" s="76"/>
      <c r="H8" s="74" t="s">
        <v>91</v>
      </c>
      <c r="I8" s="75"/>
      <c r="J8" s="75"/>
      <c r="K8" s="75"/>
      <c r="L8" s="75"/>
      <c r="M8" s="75"/>
      <c r="N8" s="76"/>
      <c r="O8" s="7"/>
    </row>
    <row r="9" spans="1:15" s="2" customFormat="1" ht="44.25" customHeight="1">
      <c r="A9" s="68"/>
      <c r="B9" s="69"/>
      <c r="C9" s="69"/>
      <c r="D9" s="28" t="s">
        <v>7</v>
      </c>
      <c r="E9" s="28" t="s">
        <v>6</v>
      </c>
      <c r="F9" s="28" t="s">
        <v>5</v>
      </c>
      <c r="G9" s="28" t="s">
        <v>4</v>
      </c>
      <c r="H9" s="24" t="s">
        <v>43</v>
      </c>
      <c r="I9" s="30" t="s">
        <v>44</v>
      </c>
      <c r="J9" s="30" t="s">
        <v>45</v>
      </c>
      <c r="K9" s="30" t="s">
        <v>46</v>
      </c>
      <c r="L9" s="24" t="s">
        <v>47</v>
      </c>
      <c r="M9" s="24" t="s">
        <v>48</v>
      </c>
      <c r="N9" s="24" t="s">
        <v>49</v>
      </c>
      <c r="O9" s="7"/>
    </row>
    <row r="10" spans="1:15" s="2" customFormat="1" ht="12" customHeight="1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19">
        <v>8</v>
      </c>
      <c r="I10" s="19">
        <v>9</v>
      </c>
      <c r="J10" s="19">
        <v>10</v>
      </c>
      <c r="K10" s="59">
        <v>11</v>
      </c>
      <c r="L10" s="25">
        <v>12</v>
      </c>
      <c r="M10" s="25">
        <v>13</v>
      </c>
      <c r="N10" s="25">
        <v>14</v>
      </c>
      <c r="O10" s="7"/>
    </row>
    <row r="11" spans="1:15" s="4" customFormat="1" ht="63.75">
      <c r="A11" s="27" t="s">
        <v>1</v>
      </c>
      <c r="B11" s="47" t="s">
        <v>87</v>
      </c>
      <c r="C11" s="12" t="s">
        <v>65</v>
      </c>
      <c r="D11" s="13" t="s">
        <v>17</v>
      </c>
      <c r="E11" s="13" t="s">
        <v>17</v>
      </c>
      <c r="F11" s="14" t="s">
        <v>50</v>
      </c>
      <c r="G11" s="13" t="s">
        <v>17</v>
      </c>
      <c r="H11" s="48">
        <f t="shared" ref="H11:N11" si="0">H12+H21+H26+H29</f>
        <v>3765.5</v>
      </c>
      <c r="I11" s="20">
        <f t="shared" si="0"/>
        <v>24227.5</v>
      </c>
      <c r="J11" s="20">
        <f t="shared" si="0"/>
        <v>3349.5</v>
      </c>
      <c r="K11" s="20">
        <f t="shared" si="0"/>
        <v>3349.5</v>
      </c>
      <c r="L11" s="20">
        <f t="shared" si="0"/>
        <v>3383.7</v>
      </c>
      <c r="M11" s="20">
        <f t="shared" si="0"/>
        <v>3383.7</v>
      </c>
      <c r="N11" s="20">
        <f t="shared" si="0"/>
        <v>3383.7</v>
      </c>
      <c r="O11" s="18">
        <f>SUM(H11:N11)</f>
        <v>44843.099999999991</v>
      </c>
    </row>
    <row r="12" spans="1:15" s="4" customFormat="1" ht="39" customHeight="1">
      <c r="A12" s="51" t="s">
        <v>0</v>
      </c>
      <c r="B12" s="52" t="s">
        <v>22</v>
      </c>
      <c r="C12" s="53" t="s">
        <v>66</v>
      </c>
      <c r="D12" s="54" t="s">
        <v>17</v>
      </c>
      <c r="E12" s="54" t="s">
        <v>17</v>
      </c>
      <c r="F12" s="55" t="s">
        <v>51</v>
      </c>
      <c r="G12" s="54" t="s">
        <v>17</v>
      </c>
      <c r="H12" s="58">
        <f t="shared" ref="H12:N12" si="1">H13+H18</f>
        <v>755.7</v>
      </c>
      <c r="I12" s="58">
        <f t="shared" si="1"/>
        <v>21420.5</v>
      </c>
      <c r="J12" s="58">
        <f t="shared" si="1"/>
        <v>703.5</v>
      </c>
      <c r="K12" s="58">
        <f t="shared" si="1"/>
        <v>703.5</v>
      </c>
      <c r="L12" s="58">
        <f t="shared" si="1"/>
        <v>657.7</v>
      </c>
      <c r="M12" s="58">
        <f t="shared" si="1"/>
        <v>657.7</v>
      </c>
      <c r="N12" s="58">
        <f t="shared" si="1"/>
        <v>657.7</v>
      </c>
      <c r="O12" s="18">
        <f>SUM(H12:N12)</f>
        <v>25556.300000000003</v>
      </c>
    </row>
    <row r="13" spans="1:15" s="4" customFormat="1" ht="38.25">
      <c r="A13" s="27" t="s">
        <v>68</v>
      </c>
      <c r="B13" s="50" t="s">
        <v>94</v>
      </c>
      <c r="C13" s="12" t="s">
        <v>66</v>
      </c>
      <c r="D13" s="13" t="s">
        <v>17</v>
      </c>
      <c r="E13" s="13" t="s">
        <v>17</v>
      </c>
      <c r="F13" s="14" t="s">
        <v>52</v>
      </c>
      <c r="G13" s="13" t="s">
        <v>17</v>
      </c>
      <c r="H13" s="20">
        <f t="shared" ref="H13:N13" si="2">H16+H15+H17</f>
        <v>755.7</v>
      </c>
      <c r="I13" s="20">
        <f t="shared" si="2"/>
        <v>21420.5</v>
      </c>
      <c r="J13" s="20">
        <f t="shared" si="2"/>
        <v>703.5</v>
      </c>
      <c r="K13" s="20">
        <f t="shared" si="2"/>
        <v>703.5</v>
      </c>
      <c r="L13" s="20">
        <f t="shared" si="2"/>
        <v>657.7</v>
      </c>
      <c r="M13" s="20">
        <f t="shared" si="2"/>
        <v>657.7</v>
      </c>
      <c r="N13" s="20">
        <f t="shared" si="2"/>
        <v>657.7</v>
      </c>
      <c r="O13" s="18">
        <f>SUM(H13:N13)</f>
        <v>25556.300000000003</v>
      </c>
    </row>
    <row r="14" spans="1:15" s="4" customFormat="1" ht="51" hidden="1">
      <c r="A14" s="15" t="s">
        <v>19</v>
      </c>
      <c r="B14" s="16" t="s">
        <v>23</v>
      </c>
      <c r="C14" s="12" t="s">
        <v>2</v>
      </c>
      <c r="D14" s="13" t="s">
        <v>17</v>
      </c>
      <c r="E14" s="13" t="s">
        <v>17</v>
      </c>
      <c r="F14" s="14" t="s">
        <v>53</v>
      </c>
      <c r="G14" s="13" t="s">
        <v>17</v>
      </c>
      <c r="H14" s="20">
        <v>0</v>
      </c>
      <c r="I14" s="20">
        <v>0</v>
      </c>
      <c r="J14" s="20">
        <f>I14</f>
        <v>0</v>
      </c>
      <c r="K14" s="20">
        <v>0</v>
      </c>
      <c r="L14" s="23">
        <v>0</v>
      </c>
      <c r="M14" s="23">
        <v>0</v>
      </c>
      <c r="N14" s="23">
        <v>0</v>
      </c>
      <c r="O14" s="10"/>
    </row>
    <row r="15" spans="1:15" s="10" customFormat="1" ht="70.5" customHeight="1">
      <c r="A15" s="34" t="s">
        <v>19</v>
      </c>
      <c r="B15" s="57" t="s">
        <v>100</v>
      </c>
      <c r="C15" s="12" t="s">
        <v>66</v>
      </c>
      <c r="D15" s="13" t="s">
        <v>17</v>
      </c>
      <c r="E15" s="13" t="s">
        <v>17</v>
      </c>
      <c r="F15" s="14" t="s">
        <v>99</v>
      </c>
      <c r="G15" s="13" t="s">
        <v>17</v>
      </c>
      <c r="H15" s="23">
        <v>0</v>
      </c>
      <c r="I15" s="20">
        <v>20260.5</v>
      </c>
      <c r="J15" s="20">
        <v>0</v>
      </c>
      <c r="K15" s="20">
        <v>0</v>
      </c>
      <c r="L15" s="23">
        <v>0</v>
      </c>
      <c r="M15" s="23">
        <v>0</v>
      </c>
      <c r="N15" s="23">
        <v>0</v>
      </c>
    </row>
    <row r="16" spans="1:15" s="4" customFormat="1" ht="38.25">
      <c r="A16" s="27" t="s">
        <v>19</v>
      </c>
      <c r="B16" s="26" t="s">
        <v>24</v>
      </c>
      <c r="C16" s="12" t="s">
        <v>66</v>
      </c>
      <c r="D16" s="13" t="s">
        <v>17</v>
      </c>
      <c r="E16" s="13" t="s">
        <v>17</v>
      </c>
      <c r="F16" s="14" t="s">
        <v>54</v>
      </c>
      <c r="G16" s="13" t="s">
        <v>17</v>
      </c>
      <c r="H16" s="20">
        <v>755.7</v>
      </c>
      <c r="I16" s="20">
        <f>2.2+1157.1+0.7</f>
        <v>1160</v>
      </c>
      <c r="J16" s="20">
        <v>703.5</v>
      </c>
      <c r="K16" s="20">
        <v>703.5</v>
      </c>
      <c r="L16" s="20">
        <v>657.7</v>
      </c>
      <c r="M16" s="20">
        <v>657.7</v>
      </c>
      <c r="N16" s="20">
        <v>657.7</v>
      </c>
      <c r="O16" s="10"/>
    </row>
    <row r="17" spans="1:15" s="4" customFormat="1" ht="51" hidden="1">
      <c r="A17" s="45" t="s">
        <v>19</v>
      </c>
      <c r="B17" s="46" t="s">
        <v>82</v>
      </c>
      <c r="C17" s="12" t="s">
        <v>66</v>
      </c>
      <c r="D17" s="13" t="s">
        <v>17</v>
      </c>
      <c r="E17" s="13" t="s">
        <v>17</v>
      </c>
      <c r="F17" s="14" t="s">
        <v>81</v>
      </c>
      <c r="G17" s="13" t="s">
        <v>17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10"/>
    </row>
    <row r="18" spans="1:15" s="4" customFormat="1" ht="51" hidden="1">
      <c r="A18" s="27" t="s">
        <v>72</v>
      </c>
      <c r="B18" s="26" t="s">
        <v>73</v>
      </c>
      <c r="C18" s="12" t="s">
        <v>66</v>
      </c>
      <c r="D18" s="13" t="s">
        <v>17</v>
      </c>
      <c r="E18" s="13" t="s">
        <v>17</v>
      </c>
      <c r="F18" s="14" t="s">
        <v>74</v>
      </c>
      <c r="G18" s="13" t="s">
        <v>17</v>
      </c>
      <c r="H18" s="20">
        <f t="shared" ref="H18:N18" si="3">H19+H20</f>
        <v>0</v>
      </c>
      <c r="I18" s="20">
        <f t="shared" si="3"/>
        <v>0</v>
      </c>
      <c r="J18" s="20">
        <f t="shared" si="3"/>
        <v>0</v>
      </c>
      <c r="K18" s="20">
        <f t="shared" si="3"/>
        <v>0</v>
      </c>
      <c r="L18" s="20">
        <f t="shared" si="3"/>
        <v>0</v>
      </c>
      <c r="M18" s="20">
        <f t="shared" si="3"/>
        <v>0</v>
      </c>
      <c r="N18" s="20">
        <f t="shared" si="3"/>
        <v>0</v>
      </c>
      <c r="O18" s="33">
        <f>SUM(H18:N18)</f>
        <v>0</v>
      </c>
    </row>
    <row r="19" spans="1:15" s="10" customFormat="1" ht="51" hidden="1">
      <c r="A19" s="27" t="s">
        <v>19</v>
      </c>
      <c r="B19" s="26" t="s">
        <v>31</v>
      </c>
      <c r="C19" s="12" t="s">
        <v>2</v>
      </c>
      <c r="D19" s="13">
        <v>901</v>
      </c>
      <c r="E19" s="14" t="s">
        <v>25</v>
      </c>
      <c r="F19" s="22" t="s">
        <v>55</v>
      </c>
      <c r="G19" s="13" t="s">
        <v>17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</row>
    <row r="20" spans="1:15" s="10" customFormat="1" ht="76.5" hidden="1">
      <c r="A20" s="45" t="s">
        <v>19</v>
      </c>
      <c r="B20" s="46" t="s">
        <v>84</v>
      </c>
      <c r="C20" s="12" t="s">
        <v>2</v>
      </c>
      <c r="D20" s="13">
        <v>901</v>
      </c>
      <c r="E20" s="14" t="s">
        <v>25</v>
      </c>
      <c r="F20" s="22" t="s">
        <v>83</v>
      </c>
      <c r="G20" s="13" t="s">
        <v>17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</row>
    <row r="21" spans="1:15" s="4" customFormat="1" ht="38.25">
      <c r="A21" s="51" t="s">
        <v>12</v>
      </c>
      <c r="B21" s="56" t="s">
        <v>18</v>
      </c>
      <c r="C21" s="53" t="s">
        <v>66</v>
      </c>
      <c r="D21" s="54" t="s">
        <v>17</v>
      </c>
      <c r="E21" s="54" t="s">
        <v>17</v>
      </c>
      <c r="F21" s="55" t="s">
        <v>56</v>
      </c>
      <c r="G21" s="54"/>
      <c r="H21" s="58">
        <f t="shared" ref="H21:N21" si="4">H22</f>
        <v>57.8</v>
      </c>
      <c r="I21" s="58">
        <f t="shared" si="4"/>
        <v>90</v>
      </c>
      <c r="J21" s="58">
        <f t="shared" si="4"/>
        <v>90</v>
      </c>
      <c r="K21" s="58">
        <f t="shared" si="4"/>
        <v>90</v>
      </c>
      <c r="L21" s="58">
        <f t="shared" si="4"/>
        <v>90</v>
      </c>
      <c r="M21" s="58">
        <f t="shared" si="4"/>
        <v>90</v>
      </c>
      <c r="N21" s="58">
        <f t="shared" si="4"/>
        <v>90</v>
      </c>
      <c r="O21" s="33">
        <f>SUM(H21:N21)</f>
        <v>597.79999999999995</v>
      </c>
    </row>
    <row r="22" spans="1:15" s="3" customFormat="1" ht="47.25" customHeight="1">
      <c r="A22" s="27" t="s">
        <v>69</v>
      </c>
      <c r="B22" s="49" t="s">
        <v>95</v>
      </c>
      <c r="C22" s="12" t="s">
        <v>66</v>
      </c>
      <c r="D22" s="13" t="s">
        <v>17</v>
      </c>
      <c r="E22" s="13" t="s">
        <v>17</v>
      </c>
      <c r="F22" s="14" t="s">
        <v>57</v>
      </c>
      <c r="G22" s="13" t="s">
        <v>17</v>
      </c>
      <c r="H22" s="20">
        <f t="shared" ref="H22:N22" si="5">H23</f>
        <v>57.8</v>
      </c>
      <c r="I22" s="20">
        <f t="shared" si="5"/>
        <v>90</v>
      </c>
      <c r="J22" s="20">
        <f t="shared" si="5"/>
        <v>90</v>
      </c>
      <c r="K22" s="20">
        <f t="shared" si="5"/>
        <v>90</v>
      </c>
      <c r="L22" s="20">
        <f t="shared" si="5"/>
        <v>90</v>
      </c>
      <c r="M22" s="20">
        <f t="shared" si="5"/>
        <v>90</v>
      </c>
      <c r="N22" s="20">
        <f t="shared" si="5"/>
        <v>90</v>
      </c>
      <c r="O22" s="33">
        <f>SUM(H22:N22)</f>
        <v>597.79999999999995</v>
      </c>
    </row>
    <row r="23" spans="1:15" s="3" customFormat="1" ht="30" customHeight="1">
      <c r="A23" s="63" t="s">
        <v>19</v>
      </c>
      <c r="B23" s="63" t="s">
        <v>26</v>
      </c>
      <c r="C23" s="12" t="s">
        <v>3</v>
      </c>
      <c r="D23" s="13" t="s">
        <v>17</v>
      </c>
      <c r="E23" s="14" t="s">
        <v>17</v>
      </c>
      <c r="F23" s="14" t="s">
        <v>58</v>
      </c>
      <c r="G23" s="13" t="s">
        <v>17</v>
      </c>
      <c r="H23" s="20">
        <v>57.8</v>
      </c>
      <c r="I23" s="20">
        <v>90</v>
      </c>
      <c r="J23" s="20">
        <v>90</v>
      </c>
      <c r="K23" s="20">
        <v>90</v>
      </c>
      <c r="L23" s="20">
        <v>90</v>
      </c>
      <c r="M23" s="20">
        <v>90</v>
      </c>
      <c r="N23" s="20">
        <v>90</v>
      </c>
      <c r="O23" s="11"/>
    </row>
    <row r="24" spans="1:15" s="3" customFormat="1" ht="25.5" hidden="1">
      <c r="A24" s="64"/>
      <c r="B24" s="64"/>
      <c r="C24" s="12" t="s">
        <v>3</v>
      </c>
      <c r="D24" s="13">
        <v>901</v>
      </c>
      <c r="E24" s="14" t="s">
        <v>27</v>
      </c>
      <c r="F24" s="14" t="s">
        <v>58</v>
      </c>
      <c r="G24" s="13">
        <v>244</v>
      </c>
      <c r="H24" s="20">
        <v>216.6</v>
      </c>
      <c r="I24" s="23">
        <v>180</v>
      </c>
      <c r="J24" s="23">
        <v>90.8</v>
      </c>
      <c r="K24" s="23">
        <v>0</v>
      </c>
      <c r="L24" s="23">
        <v>0</v>
      </c>
      <c r="M24" s="23">
        <v>0</v>
      </c>
      <c r="N24" s="23">
        <v>0</v>
      </c>
      <c r="O24" s="11"/>
    </row>
    <row r="25" spans="1:15" s="3" customFormat="1" ht="25.5" hidden="1">
      <c r="A25" s="65"/>
      <c r="B25" s="65"/>
      <c r="C25" s="12" t="s">
        <v>3</v>
      </c>
      <c r="D25" s="13">
        <v>901</v>
      </c>
      <c r="E25" s="14" t="s">
        <v>27</v>
      </c>
      <c r="F25" s="14" t="s">
        <v>58</v>
      </c>
      <c r="G25" s="13">
        <v>621</v>
      </c>
      <c r="H25" s="20">
        <v>0</v>
      </c>
      <c r="I25" s="23">
        <v>0</v>
      </c>
      <c r="J25" s="23">
        <v>89.2</v>
      </c>
      <c r="K25" s="23">
        <v>0</v>
      </c>
      <c r="L25" s="23">
        <v>0</v>
      </c>
      <c r="M25" s="23">
        <v>0</v>
      </c>
      <c r="N25" s="23">
        <v>0</v>
      </c>
      <c r="O25" s="11"/>
    </row>
    <row r="26" spans="1:15" s="3" customFormat="1" ht="38.25">
      <c r="A26" s="51" t="s">
        <v>13</v>
      </c>
      <c r="B26" s="52" t="s">
        <v>20</v>
      </c>
      <c r="C26" s="53" t="s">
        <v>66</v>
      </c>
      <c r="D26" s="54" t="s">
        <v>17</v>
      </c>
      <c r="E26" s="54" t="s">
        <v>17</v>
      </c>
      <c r="F26" s="55" t="s">
        <v>59</v>
      </c>
      <c r="G26" s="54" t="s">
        <v>17</v>
      </c>
      <c r="H26" s="58">
        <f t="shared" ref="H26:J26" si="6">H27</f>
        <v>4.5999999999999996</v>
      </c>
      <c r="I26" s="58">
        <f t="shared" ref="I26:N27" si="7">I27</f>
        <v>100</v>
      </c>
      <c r="J26" s="58">
        <f t="shared" si="6"/>
        <v>200</v>
      </c>
      <c r="K26" s="58">
        <f t="shared" ref="K26:L26" si="8">K27</f>
        <v>200</v>
      </c>
      <c r="L26" s="58">
        <f t="shared" si="8"/>
        <v>200</v>
      </c>
      <c r="M26" s="58">
        <f t="shared" ref="M26:N26" si="9">M27</f>
        <v>200</v>
      </c>
      <c r="N26" s="58">
        <f t="shared" si="9"/>
        <v>200</v>
      </c>
      <c r="O26" s="33">
        <f>SUM(H26:N26)</f>
        <v>1104.5999999999999</v>
      </c>
    </row>
    <row r="27" spans="1:15" ht="38.25">
      <c r="A27" s="27" t="s">
        <v>70</v>
      </c>
      <c r="B27" s="50" t="s">
        <v>96</v>
      </c>
      <c r="C27" s="12" t="s">
        <v>66</v>
      </c>
      <c r="D27" s="13" t="s">
        <v>17</v>
      </c>
      <c r="E27" s="13" t="s">
        <v>17</v>
      </c>
      <c r="F27" s="14" t="s">
        <v>60</v>
      </c>
      <c r="G27" s="13" t="s">
        <v>17</v>
      </c>
      <c r="H27" s="20">
        <f t="shared" ref="H27" si="10">H28</f>
        <v>4.5999999999999996</v>
      </c>
      <c r="I27" s="20">
        <f t="shared" si="7"/>
        <v>100</v>
      </c>
      <c r="J27" s="20">
        <f t="shared" si="7"/>
        <v>200</v>
      </c>
      <c r="K27" s="20">
        <f t="shared" si="7"/>
        <v>200</v>
      </c>
      <c r="L27" s="20">
        <f t="shared" si="7"/>
        <v>200</v>
      </c>
      <c r="M27" s="20">
        <f t="shared" si="7"/>
        <v>200</v>
      </c>
      <c r="N27" s="20">
        <f t="shared" si="7"/>
        <v>200</v>
      </c>
    </row>
    <row r="28" spans="1:15" s="3" customFormat="1" ht="25.5">
      <c r="A28" s="15" t="s">
        <v>19</v>
      </c>
      <c r="B28" s="26" t="s">
        <v>28</v>
      </c>
      <c r="C28" s="12" t="s">
        <v>3</v>
      </c>
      <c r="D28" s="13" t="s">
        <v>17</v>
      </c>
      <c r="E28" s="13" t="s">
        <v>17</v>
      </c>
      <c r="F28" s="14" t="s">
        <v>61</v>
      </c>
      <c r="G28" s="13" t="s">
        <v>17</v>
      </c>
      <c r="H28" s="20">
        <v>4.5999999999999996</v>
      </c>
      <c r="I28" s="20">
        <v>100</v>
      </c>
      <c r="J28" s="20">
        <v>200</v>
      </c>
      <c r="K28" s="20">
        <v>200</v>
      </c>
      <c r="L28" s="20">
        <v>200</v>
      </c>
      <c r="M28" s="20">
        <v>200</v>
      </c>
      <c r="N28" s="20">
        <v>200</v>
      </c>
      <c r="O28" s="11"/>
    </row>
    <row r="29" spans="1:15" ht="53.25" customHeight="1">
      <c r="A29" s="51" t="s">
        <v>14</v>
      </c>
      <c r="B29" s="52" t="s">
        <v>21</v>
      </c>
      <c r="C29" s="53" t="s">
        <v>67</v>
      </c>
      <c r="D29" s="54" t="s">
        <v>17</v>
      </c>
      <c r="E29" s="54" t="s">
        <v>17</v>
      </c>
      <c r="F29" s="55" t="s">
        <v>62</v>
      </c>
      <c r="G29" s="54" t="s">
        <v>17</v>
      </c>
      <c r="H29" s="58">
        <f t="shared" ref="H29:N29" si="11">H30</f>
        <v>2947.4</v>
      </c>
      <c r="I29" s="58">
        <f t="shared" si="11"/>
        <v>2617</v>
      </c>
      <c r="J29" s="58">
        <f t="shared" si="11"/>
        <v>2356</v>
      </c>
      <c r="K29" s="58">
        <f t="shared" si="11"/>
        <v>2356</v>
      </c>
      <c r="L29" s="58">
        <f t="shared" si="11"/>
        <v>2436</v>
      </c>
      <c r="M29" s="58">
        <f t="shared" si="11"/>
        <v>2436</v>
      </c>
      <c r="N29" s="58">
        <f t="shared" si="11"/>
        <v>2436</v>
      </c>
      <c r="O29" s="33">
        <f>SUM(H29:N29)</f>
        <v>17584.400000000001</v>
      </c>
    </row>
    <row r="30" spans="1:15" ht="56.25" customHeight="1">
      <c r="A30" s="27" t="s">
        <v>71</v>
      </c>
      <c r="B30" s="26" t="s">
        <v>29</v>
      </c>
      <c r="C30" s="12" t="s">
        <v>66</v>
      </c>
      <c r="D30" s="13" t="s">
        <v>17</v>
      </c>
      <c r="E30" s="13" t="s">
        <v>17</v>
      </c>
      <c r="F30" s="14" t="s">
        <v>63</v>
      </c>
      <c r="G30" s="13" t="s">
        <v>17</v>
      </c>
      <c r="H30" s="20">
        <f t="shared" ref="H30:I30" si="12">H32+H31</f>
        <v>2947.4</v>
      </c>
      <c r="I30" s="20">
        <f t="shared" si="12"/>
        <v>2617</v>
      </c>
      <c r="J30" s="20">
        <f>J32</f>
        <v>2356</v>
      </c>
      <c r="K30" s="20">
        <f t="shared" ref="K30:N30" si="13">K32</f>
        <v>2356</v>
      </c>
      <c r="L30" s="20">
        <f t="shared" si="13"/>
        <v>2436</v>
      </c>
      <c r="M30" s="20">
        <f t="shared" si="13"/>
        <v>2436</v>
      </c>
      <c r="N30" s="20">
        <f t="shared" si="13"/>
        <v>2436</v>
      </c>
    </row>
    <row r="31" spans="1:15" ht="30.75" hidden="1" customHeight="1">
      <c r="A31" s="43" t="s">
        <v>19</v>
      </c>
      <c r="B31" s="44" t="s">
        <v>79</v>
      </c>
      <c r="C31" s="12" t="s">
        <v>3</v>
      </c>
      <c r="D31" s="13" t="s">
        <v>17</v>
      </c>
      <c r="E31" s="13" t="s">
        <v>17</v>
      </c>
      <c r="F31" s="14" t="s">
        <v>80</v>
      </c>
      <c r="G31" s="13" t="s">
        <v>17</v>
      </c>
      <c r="H31" s="23">
        <v>0</v>
      </c>
      <c r="I31" s="20">
        <v>0</v>
      </c>
      <c r="J31" s="20">
        <v>20.8</v>
      </c>
      <c r="K31" s="20">
        <v>20.8</v>
      </c>
      <c r="L31" s="23">
        <v>20.8</v>
      </c>
      <c r="M31" s="23">
        <v>20.8</v>
      </c>
      <c r="N31" s="23">
        <v>20.8</v>
      </c>
    </row>
    <row r="32" spans="1:15" s="5" customFormat="1" ht="56.25" customHeight="1">
      <c r="A32" s="63" t="s">
        <v>19</v>
      </c>
      <c r="B32" s="66" t="s">
        <v>30</v>
      </c>
      <c r="C32" s="12" t="s">
        <v>3</v>
      </c>
      <c r="D32" s="13" t="s">
        <v>17</v>
      </c>
      <c r="E32" s="13" t="s">
        <v>17</v>
      </c>
      <c r="F32" s="14" t="s">
        <v>64</v>
      </c>
      <c r="G32" s="13" t="s">
        <v>17</v>
      </c>
      <c r="H32" s="23">
        <v>2947.4</v>
      </c>
      <c r="I32" s="20">
        <v>2617</v>
      </c>
      <c r="J32" s="20">
        <v>2356</v>
      </c>
      <c r="K32" s="20">
        <v>2356</v>
      </c>
      <c r="L32" s="23">
        <v>2436</v>
      </c>
      <c r="M32" s="23">
        <v>2436</v>
      </c>
      <c r="N32" s="23">
        <v>2436</v>
      </c>
    </row>
    <row r="33" spans="1:14" ht="25.5" hidden="1">
      <c r="A33" s="64"/>
      <c r="B33" s="66"/>
      <c r="C33" s="12" t="s">
        <v>3</v>
      </c>
      <c r="D33" s="14" t="s">
        <v>15</v>
      </c>
      <c r="E33" s="17" t="s">
        <v>16</v>
      </c>
      <c r="F33" s="14" t="s">
        <v>64</v>
      </c>
      <c r="G33" s="13">
        <v>111</v>
      </c>
      <c r="H33" s="20">
        <v>1042.3</v>
      </c>
      <c r="I33" s="23">
        <v>1440</v>
      </c>
      <c r="J33" s="23">
        <v>1830</v>
      </c>
      <c r="K33" s="23">
        <v>1600</v>
      </c>
      <c r="L33" s="23">
        <v>1600</v>
      </c>
      <c r="M33" s="23">
        <v>1600</v>
      </c>
      <c r="N33" s="23">
        <v>1600</v>
      </c>
    </row>
    <row r="34" spans="1:14" ht="25.5" hidden="1">
      <c r="A34" s="64"/>
      <c r="B34" s="66"/>
      <c r="C34" s="12" t="s">
        <v>3</v>
      </c>
      <c r="D34" s="14" t="s">
        <v>15</v>
      </c>
      <c r="E34" s="17" t="s">
        <v>16</v>
      </c>
      <c r="F34" s="14" t="s">
        <v>64</v>
      </c>
      <c r="G34" s="13">
        <v>112</v>
      </c>
      <c r="H34" s="20">
        <v>12.1</v>
      </c>
      <c r="I34" s="23">
        <v>15</v>
      </c>
      <c r="J34" s="23">
        <v>180.5</v>
      </c>
      <c r="K34" s="23">
        <v>10</v>
      </c>
      <c r="L34" s="23">
        <v>20</v>
      </c>
      <c r="M34" s="23">
        <v>20</v>
      </c>
      <c r="N34" s="23">
        <v>20</v>
      </c>
    </row>
    <row r="35" spans="1:14" ht="25.5" hidden="1">
      <c r="A35" s="64"/>
      <c r="B35" s="66"/>
      <c r="C35" s="12" t="s">
        <v>3</v>
      </c>
      <c r="D35" s="14" t="s">
        <v>15</v>
      </c>
      <c r="E35" s="17" t="s">
        <v>16</v>
      </c>
      <c r="F35" s="14" t="s">
        <v>64</v>
      </c>
      <c r="G35" s="13">
        <v>119</v>
      </c>
      <c r="H35" s="20">
        <v>342.2</v>
      </c>
      <c r="I35" s="23">
        <v>435</v>
      </c>
      <c r="J35" s="23">
        <v>359.65</v>
      </c>
      <c r="K35" s="23">
        <v>483</v>
      </c>
      <c r="L35" s="23">
        <v>483</v>
      </c>
      <c r="M35" s="23">
        <v>483</v>
      </c>
      <c r="N35" s="23">
        <v>483</v>
      </c>
    </row>
    <row r="36" spans="1:14" ht="25.5" hidden="1">
      <c r="A36" s="64"/>
      <c r="B36" s="66"/>
      <c r="C36" s="12" t="s">
        <v>3</v>
      </c>
      <c r="D36" s="14" t="s">
        <v>15</v>
      </c>
      <c r="E36" s="17" t="s">
        <v>16</v>
      </c>
      <c r="F36" s="14" t="s">
        <v>64</v>
      </c>
      <c r="G36" s="13">
        <v>244</v>
      </c>
      <c r="H36" s="20">
        <v>0</v>
      </c>
      <c r="I36" s="23">
        <v>0.7</v>
      </c>
      <c r="J36" s="23">
        <v>7.4</v>
      </c>
      <c r="K36" s="23">
        <v>0</v>
      </c>
      <c r="L36" s="23">
        <v>0</v>
      </c>
      <c r="M36" s="23">
        <v>0</v>
      </c>
      <c r="N36" s="23">
        <v>0</v>
      </c>
    </row>
    <row r="37" spans="1:14" ht="25.5" hidden="1">
      <c r="A37" s="64"/>
      <c r="B37" s="66"/>
      <c r="C37" s="12" t="s">
        <v>3</v>
      </c>
      <c r="D37" s="14" t="s">
        <v>15</v>
      </c>
      <c r="E37" s="17" t="s">
        <v>16</v>
      </c>
      <c r="F37" s="14" t="s">
        <v>64</v>
      </c>
      <c r="G37" s="13">
        <v>851</v>
      </c>
      <c r="H37" s="20">
        <v>13.5</v>
      </c>
      <c r="I37" s="23">
        <v>539.4</v>
      </c>
      <c r="J37" s="23">
        <v>480.2</v>
      </c>
      <c r="K37" s="23">
        <v>463</v>
      </c>
      <c r="L37" s="23">
        <v>443</v>
      </c>
      <c r="M37" s="23">
        <v>443</v>
      </c>
      <c r="N37" s="23">
        <v>443</v>
      </c>
    </row>
    <row r="38" spans="1:14" ht="25.5" hidden="1">
      <c r="A38" s="64"/>
      <c r="B38" s="66"/>
      <c r="C38" s="12" t="s">
        <v>3</v>
      </c>
      <c r="D38" s="14" t="s">
        <v>15</v>
      </c>
      <c r="E38" s="17" t="s">
        <v>16</v>
      </c>
      <c r="F38" s="14" t="s">
        <v>64</v>
      </c>
      <c r="G38" s="13">
        <v>852</v>
      </c>
      <c r="H38" s="20">
        <v>3.8</v>
      </c>
      <c r="I38" s="23">
        <v>4.5</v>
      </c>
      <c r="J38" s="23">
        <v>2.375</v>
      </c>
      <c r="K38" s="23">
        <v>3</v>
      </c>
      <c r="L38" s="23">
        <v>3</v>
      </c>
      <c r="M38" s="23">
        <v>3</v>
      </c>
      <c r="N38" s="23">
        <v>3</v>
      </c>
    </row>
    <row r="39" spans="1:14" ht="25.5" hidden="1">
      <c r="A39" s="65"/>
      <c r="B39" s="66"/>
      <c r="C39" s="12" t="s">
        <v>3</v>
      </c>
      <c r="D39" s="14" t="s">
        <v>15</v>
      </c>
      <c r="E39" s="17" t="s">
        <v>16</v>
      </c>
      <c r="F39" s="14" t="s">
        <v>64</v>
      </c>
      <c r="G39" s="13">
        <v>853</v>
      </c>
      <c r="H39" s="20">
        <v>6.8</v>
      </c>
      <c r="I39" s="23">
        <v>1.5</v>
      </c>
      <c r="J39" s="23">
        <v>0.65</v>
      </c>
      <c r="K39" s="23">
        <v>0</v>
      </c>
      <c r="L39" s="23">
        <v>0</v>
      </c>
      <c r="M39" s="23">
        <v>0</v>
      </c>
      <c r="N39" s="23">
        <v>0</v>
      </c>
    </row>
  </sheetData>
  <mergeCells count="16">
    <mergeCell ref="M1:N1"/>
    <mergeCell ref="H2:N2"/>
    <mergeCell ref="A23:A25"/>
    <mergeCell ref="B23:B25"/>
    <mergeCell ref="B32:B39"/>
    <mergeCell ref="A32:A39"/>
    <mergeCell ref="A8:A9"/>
    <mergeCell ref="B8:B9"/>
    <mergeCell ref="M3:N3"/>
    <mergeCell ref="H5:N5"/>
    <mergeCell ref="A6:N6"/>
    <mergeCell ref="A7:N7"/>
    <mergeCell ref="C8:C9"/>
    <mergeCell ref="D8:G8"/>
    <mergeCell ref="H8:N8"/>
    <mergeCell ref="H4:N4"/>
  </mergeCells>
  <pageMargins left="0.39370078740157483" right="0.39370078740157483" top="0.59055118110236227" bottom="0.31496062992125984" header="0.59055118110236227" footer="0.59055118110236227"/>
  <pageSetup paperSize="9" scale="75" fitToHeight="3" orientation="landscape" r:id="rId1"/>
  <headerFooter alignWithMargins="0"/>
  <rowBreaks count="1" manualBreakCount="1">
    <brk id="2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57"/>
  <sheetViews>
    <sheetView view="pageBreakPreview" zoomScaleSheetLayoutView="100" workbookViewId="0">
      <selection activeCell="E9" sqref="E9"/>
    </sheetView>
  </sheetViews>
  <sheetFormatPr defaultColWidth="7.5703125" defaultRowHeight="15.75"/>
  <cols>
    <col min="1" max="1" width="14.85546875" style="6" customWidth="1"/>
    <col min="2" max="2" width="24.5703125" style="6" customWidth="1"/>
    <col min="3" max="3" width="41" style="6" customWidth="1"/>
    <col min="4" max="10" width="10.28515625" style="6" customWidth="1"/>
    <col min="11" max="11" width="2.140625" style="6" customWidth="1"/>
    <col min="12" max="12" width="12.140625" style="29" customWidth="1"/>
    <col min="13" max="16384" width="7.5703125" style="29"/>
  </cols>
  <sheetData>
    <row r="1" spans="1:12" ht="18" customHeight="1">
      <c r="D1" s="9"/>
      <c r="E1" s="9"/>
      <c r="F1" s="9"/>
      <c r="G1" s="9"/>
      <c r="I1" s="77" t="s">
        <v>90</v>
      </c>
      <c r="J1" s="77"/>
      <c r="K1" s="37"/>
    </row>
    <row r="2" spans="1:12" ht="66" customHeight="1">
      <c r="B2" s="9"/>
      <c r="C2" s="9"/>
      <c r="D2" s="80" t="s">
        <v>93</v>
      </c>
      <c r="E2" s="80"/>
      <c r="F2" s="80"/>
      <c r="G2" s="80"/>
      <c r="H2" s="80"/>
      <c r="I2" s="80"/>
      <c r="J2" s="80"/>
      <c r="K2" s="80"/>
    </row>
    <row r="3" spans="1:12" ht="20.25" customHeight="1">
      <c r="A3" s="72" t="s">
        <v>85</v>
      </c>
      <c r="B3" s="72"/>
      <c r="C3" s="72"/>
      <c r="D3" s="72"/>
      <c r="E3" s="72"/>
      <c r="F3" s="72"/>
      <c r="G3" s="72"/>
      <c r="H3" s="72"/>
      <c r="I3" s="72"/>
      <c r="J3" s="72"/>
      <c r="K3" s="35"/>
    </row>
    <row r="4" spans="1:12" ht="42" customHeight="1">
      <c r="A4" s="81" t="s">
        <v>89</v>
      </c>
      <c r="B4" s="81"/>
      <c r="C4" s="81"/>
      <c r="D4" s="81"/>
      <c r="E4" s="81"/>
      <c r="F4" s="81"/>
      <c r="G4" s="81"/>
      <c r="H4" s="81"/>
      <c r="I4" s="81"/>
      <c r="J4" s="81"/>
      <c r="K4" s="36"/>
    </row>
    <row r="5" spans="1:12" ht="42.75" customHeight="1">
      <c r="A5" s="79" t="s">
        <v>11</v>
      </c>
      <c r="B5" s="79" t="s">
        <v>77</v>
      </c>
      <c r="C5" s="79" t="s">
        <v>32</v>
      </c>
      <c r="D5" s="79" t="s">
        <v>86</v>
      </c>
      <c r="E5" s="79"/>
      <c r="F5" s="79"/>
      <c r="G5" s="79"/>
      <c r="H5" s="79"/>
      <c r="I5" s="79"/>
      <c r="J5" s="79"/>
      <c r="K5" s="38"/>
    </row>
    <row r="6" spans="1:12" ht="36" customHeight="1">
      <c r="A6" s="79"/>
      <c r="B6" s="82"/>
      <c r="C6" s="79"/>
      <c r="D6" s="30" t="s">
        <v>43</v>
      </c>
      <c r="E6" s="30" t="s">
        <v>44</v>
      </c>
      <c r="F6" s="30" t="s">
        <v>45</v>
      </c>
      <c r="G6" s="30" t="s">
        <v>46</v>
      </c>
      <c r="H6" s="30" t="s">
        <v>47</v>
      </c>
      <c r="I6" s="30" t="s">
        <v>48</v>
      </c>
      <c r="J6" s="30" t="s">
        <v>49</v>
      </c>
      <c r="K6" s="39"/>
    </row>
    <row r="7" spans="1:12" ht="8.25" customHeight="1">
      <c r="A7" s="8">
        <v>1</v>
      </c>
      <c r="B7" s="8">
        <v>2</v>
      </c>
      <c r="C7" s="8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40"/>
    </row>
    <row r="8" spans="1:12" ht="15.75" customHeight="1">
      <c r="A8" s="66" t="s">
        <v>1</v>
      </c>
      <c r="B8" s="66" t="s">
        <v>97</v>
      </c>
      <c r="C8" s="31" t="s">
        <v>33</v>
      </c>
      <c r="D8" s="48">
        <f t="shared" ref="D8:J8" si="0">SUM(D9:D12)</f>
        <v>3765.5</v>
      </c>
      <c r="E8" s="48">
        <f t="shared" si="0"/>
        <v>24227.5</v>
      </c>
      <c r="F8" s="48">
        <f t="shared" si="0"/>
        <v>3349.5</v>
      </c>
      <c r="G8" s="48">
        <f t="shared" si="0"/>
        <v>3349.5</v>
      </c>
      <c r="H8" s="48">
        <f t="shared" si="0"/>
        <v>3383.7</v>
      </c>
      <c r="I8" s="48">
        <f t="shared" si="0"/>
        <v>3383.7</v>
      </c>
      <c r="J8" s="48">
        <f t="shared" si="0"/>
        <v>3383.7</v>
      </c>
      <c r="K8" s="41"/>
      <c r="L8" s="32">
        <f>SUM(D8:J8)</f>
        <v>44843.099999999991</v>
      </c>
    </row>
    <row r="9" spans="1:12" ht="24.75" customHeight="1">
      <c r="A9" s="66"/>
      <c r="B9" s="66"/>
      <c r="C9" s="31" t="s">
        <v>34</v>
      </c>
      <c r="D9" s="20">
        <f t="shared" ref="D9:J11" si="1">D14+D29+D39+D49</f>
        <v>0</v>
      </c>
      <c r="E9" s="20">
        <f t="shared" si="1"/>
        <v>19643</v>
      </c>
      <c r="F9" s="20">
        <f t="shared" si="1"/>
        <v>0</v>
      </c>
      <c r="G9" s="20">
        <f t="shared" si="1"/>
        <v>0</v>
      </c>
      <c r="H9" s="20">
        <f t="shared" si="1"/>
        <v>0</v>
      </c>
      <c r="I9" s="20">
        <f t="shared" si="1"/>
        <v>0</v>
      </c>
      <c r="J9" s="20">
        <f t="shared" si="1"/>
        <v>0</v>
      </c>
      <c r="K9" s="41"/>
    </row>
    <row r="10" spans="1:12" ht="26.25" customHeight="1">
      <c r="A10" s="66"/>
      <c r="B10" s="66"/>
      <c r="C10" s="31" t="s">
        <v>35</v>
      </c>
      <c r="D10" s="20">
        <f t="shared" si="1"/>
        <v>0</v>
      </c>
      <c r="E10" s="20">
        <f t="shared" si="1"/>
        <v>607.5</v>
      </c>
      <c r="F10" s="20">
        <f t="shared" si="1"/>
        <v>0</v>
      </c>
      <c r="G10" s="20">
        <f t="shared" si="1"/>
        <v>0</v>
      </c>
      <c r="H10" s="20">
        <f t="shared" si="1"/>
        <v>0</v>
      </c>
      <c r="I10" s="20">
        <f t="shared" si="1"/>
        <v>0</v>
      </c>
      <c r="J10" s="20">
        <f t="shared" si="1"/>
        <v>0</v>
      </c>
      <c r="K10" s="41"/>
      <c r="L10" s="32">
        <f>SUM(D10:J10)</f>
        <v>607.5</v>
      </c>
    </row>
    <row r="11" spans="1:12" ht="18" customHeight="1">
      <c r="A11" s="66"/>
      <c r="B11" s="66"/>
      <c r="C11" s="31" t="s">
        <v>36</v>
      </c>
      <c r="D11" s="20">
        <f t="shared" si="1"/>
        <v>3765.5</v>
      </c>
      <c r="E11" s="20">
        <f t="shared" si="1"/>
        <v>3977</v>
      </c>
      <c r="F11" s="20">
        <f t="shared" si="1"/>
        <v>3349.5</v>
      </c>
      <c r="G11" s="20">
        <f t="shared" si="1"/>
        <v>3349.5</v>
      </c>
      <c r="H11" s="20">
        <f t="shared" si="1"/>
        <v>3383.7</v>
      </c>
      <c r="I11" s="20">
        <f t="shared" si="1"/>
        <v>3383.7</v>
      </c>
      <c r="J11" s="20">
        <f t="shared" si="1"/>
        <v>3383.7</v>
      </c>
      <c r="K11" s="41"/>
      <c r="L11" s="32">
        <f>SUM(D11:J11)</f>
        <v>24592.600000000002</v>
      </c>
    </row>
    <row r="12" spans="1:12" ht="15.75" customHeight="1">
      <c r="A12" s="66"/>
      <c r="B12" s="66"/>
      <c r="C12" s="31" t="s">
        <v>37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41"/>
      <c r="L12" s="32">
        <f>SUM(D12:J12)</f>
        <v>0</v>
      </c>
    </row>
    <row r="13" spans="1:12">
      <c r="A13" s="66" t="s">
        <v>38</v>
      </c>
      <c r="B13" s="66" t="s">
        <v>22</v>
      </c>
      <c r="C13" s="31" t="s">
        <v>39</v>
      </c>
      <c r="D13" s="58">
        <f t="shared" ref="D13:J13" si="2">SUM(D14:D17)</f>
        <v>755.7</v>
      </c>
      <c r="E13" s="58">
        <f t="shared" si="2"/>
        <v>21420.5</v>
      </c>
      <c r="F13" s="58">
        <f t="shared" si="2"/>
        <v>703.5</v>
      </c>
      <c r="G13" s="58">
        <f t="shared" si="2"/>
        <v>703.5</v>
      </c>
      <c r="H13" s="58">
        <f t="shared" si="2"/>
        <v>657.7</v>
      </c>
      <c r="I13" s="58">
        <f t="shared" si="2"/>
        <v>657.7</v>
      </c>
      <c r="J13" s="58">
        <f t="shared" si="2"/>
        <v>657.7</v>
      </c>
      <c r="K13" s="41"/>
      <c r="L13" s="32">
        <f>SUM(D13:J13)</f>
        <v>25556.300000000003</v>
      </c>
    </row>
    <row r="14" spans="1:12" ht="24.75" customHeight="1">
      <c r="A14" s="66"/>
      <c r="B14" s="66"/>
      <c r="C14" s="31" t="s">
        <v>34</v>
      </c>
      <c r="D14" s="20">
        <f t="shared" ref="D14:J16" si="3">D19+D24</f>
        <v>0</v>
      </c>
      <c r="E14" s="20">
        <f t="shared" si="3"/>
        <v>19643</v>
      </c>
      <c r="F14" s="20">
        <f t="shared" si="3"/>
        <v>0</v>
      </c>
      <c r="G14" s="20">
        <f t="shared" si="3"/>
        <v>0</v>
      </c>
      <c r="H14" s="20">
        <f t="shared" si="3"/>
        <v>0</v>
      </c>
      <c r="I14" s="20">
        <f t="shared" si="3"/>
        <v>0</v>
      </c>
      <c r="J14" s="20">
        <f t="shared" si="3"/>
        <v>0</v>
      </c>
      <c r="K14" s="41"/>
    </row>
    <row r="15" spans="1:12" ht="26.25" customHeight="1">
      <c r="A15" s="66"/>
      <c r="B15" s="78"/>
      <c r="C15" s="31" t="s">
        <v>35</v>
      </c>
      <c r="D15" s="20">
        <f t="shared" si="3"/>
        <v>0</v>
      </c>
      <c r="E15" s="20">
        <f t="shared" si="3"/>
        <v>607.5</v>
      </c>
      <c r="F15" s="20">
        <f t="shared" si="3"/>
        <v>0</v>
      </c>
      <c r="G15" s="20">
        <f t="shared" si="3"/>
        <v>0</v>
      </c>
      <c r="H15" s="20">
        <f t="shared" si="3"/>
        <v>0</v>
      </c>
      <c r="I15" s="20">
        <f t="shared" si="3"/>
        <v>0</v>
      </c>
      <c r="J15" s="20">
        <f t="shared" si="3"/>
        <v>0</v>
      </c>
      <c r="K15" s="41"/>
    </row>
    <row r="16" spans="1:12" ht="17.25" customHeight="1">
      <c r="A16" s="66"/>
      <c r="B16" s="78"/>
      <c r="C16" s="31" t="s">
        <v>36</v>
      </c>
      <c r="D16" s="20">
        <f t="shared" si="3"/>
        <v>755.7</v>
      </c>
      <c r="E16" s="20">
        <f t="shared" si="3"/>
        <v>1170</v>
      </c>
      <c r="F16" s="20">
        <f t="shared" si="3"/>
        <v>703.5</v>
      </c>
      <c r="G16" s="20">
        <f t="shared" si="3"/>
        <v>703.5</v>
      </c>
      <c r="H16" s="20">
        <f t="shared" si="3"/>
        <v>657.7</v>
      </c>
      <c r="I16" s="20">
        <f t="shared" si="3"/>
        <v>657.7</v>
      </c>
      <c r="J16" s="20">
        <f t="shared" si="3"/>
        <v>657.7</v>
      </c>
      <c r="K16" s="41"/>
    </row>
    <row r="17" spans="1:12" ht="16.5" customHeight="1">
      <c r="A17" s="66"/>
      <c r="B17" s="78"/>
      <c r="C17" s="31" t="s">
        <v>37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41"/>
    </row>
    <row r="18" spans="1:12">
      <c r="A18" s="66" t="s">
        <v>68</v>
      </c>
      <c r="B18" s="66" t="s">
        <v>94</v>
      </c>
      <c r="C18" s="31" t="s">
        <v>39</v>
      </c>
      <c r="D18" s="48">
        <f t="shared" ref="D18:J18" si="4">SUM(D19:D22)</f>
        <v>755.7</v>
      </c>
      <c r="E18" s="48">
        <f t="shared" si="4"/>
        <v>21420.5</v>
      </c>
      <c r="F18" s="48">
        <f t="shared" si="4"/>
        <v>703.5</v>
      </c>
      <c r="G18" s="48">
        <f t="shared" si="4"/>
        <v>703.5</v>
      </c>
      <c r="H18" s="48">
        <f t="shared" si="4"/>
        <v>657.7</v>
      </c>
      <c r="I18" s="48">
        <f t="shared" si="4"/>
        <v>657.7</v>
      </c>
      <c r="J18" s="48">
        <f t="shared" si="4"/>
        <v>657.7</v>
      </c>
      <c r="K18" s="41"/>
      <c r="L18" s="32">
        <f>SUM(D18:J18)</f>
        <v>25556.300000000003</v>
      </c>
    </row>
    <row r="19" spans="1:12" ht="28.5" customHeight="1">
      <c r="A19" s="66"/>
      <c r="B19" s="66"/>
      <c r="C19" s="31" t="s">
        <v>34</v>
      </c>
      <c r="D19" s="20">
        <v>0</v>
      </c>
      <c r="E19" s="20">
        <v>19643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41"/>
      <c r="L19" s="32"/>
    </row>
    <row r="20" spans="1:12" ht="25.5">
      <c r="A20" s="66"/>
      <c r="B20" s="78"/>
      <c r="C20" s="31" t="s">
        <v>35</v>
      </c>
      <c r="D20" s="20">
        <v>0</v>
      </c>
      <c r="E20" s="20">
        <f>'Прил. 3'!I15-10-19643</f>
        <v>607.5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41"/>
    </row>
    <row r="21" spans="1:12" ht="17.25" customHeight="1">
      <c r="A21" s="66"/>
      <c r="B21" s="78"/>
      <c r="C21" s="31" t="s">
        <v>36</v>
      </c>
      <c r="D21" s="20">
        <f>'Прил. 3'!H16</f>
        <v>755.7</v>
      </c>
      <c r="E21" s="20">
        <f>'Прил. 3'!I16+10</f>
        <v>1170</v>
      </c>
      <c r="F21" s="20">
        <f>'Прил. 3'!J16</f>
        <v>703.5</v>
      </c>
      <c r="G21" s="20">
        <f>'Прил. 3'!K16</f>
        <v>703.5</v>
      </c>
      <c r="H21" s="20">
        <f>'Прил. 3'!L16</f>
        <v>657.7</v>
      </c>
      <c r="I21" s="20">
        <f>'Прил. 3'!M16</f>
        <v>657.7</v>
      </c>
      <c r="J21" s="20">
        <f>'Прил. 3'!N16</f>
        <v>657.7</v>
      </c>
      <c r="K21" s="41"/>
    </row>
    <row r="22" spans="1:12">
      <c r="A22" s="66"/>
      <c r="B22" s="78"/>
      <c r="C22" s="31" t="s">
        <v>37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42"/>
    </row>
    <row r="23" spans="1:12" hidden="1">
      <c r="A23" s="66" t="s">
        <v>72</v>
      </c>
      <c r="B23" s="66" t="s">
        <v>73</v>
      </c>
      <c r="C23" s="31" t="s">
        <v>39</v>
      </c>
      <c r="D23" s="20">
        <f t="shared" ref="D23:J23" si="5">SUM(D24:D27)</f>
        <v>0</v>
      </c>
      <c r="E23" s="20">
        <f t="shared" si="5"/>
        <v>0</v>
      </c>
      <c r="F23" s="23">
        <f t="shared" si="5"/>
        <v>0</v>
      </c>
      <c r="G23" s="20">
        <f t="shared" si="5"/>
        <v>0</v>
      </c>
      <c r="H23" s="20">
        <f t="shared" si="5"/>
        <v>0</v>
      </c>
      <c r="I23" s="20">
        <f t="shared" si="5"/>
        <v>0</v>
      </c>
      <c r="J23" s="20">
        <f t="shared" si="5"/>
        <v>0</v>
      </c>
      <c r="K23" s="41"/>
      <c r="L23" s="32">
        <f>SUM(D23:J23)</f>
        <v>0</v>
      </c>
    </row>
    <row r="24" spans="1:12" ht="28.5" hidden="1" customHeight="1">
      <c r="A24" s="66"/>
      <c r="B24" s="66"/>
      <c r="C24" s="31" t="s">
        <v>34</v>
      </c>
      <c r="D24" s="20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41"/>
      <c r="L24" s="32"/>
    </row>
    <row r="25" spans="1:12" ht="25.5" hidden="1">
      <c r="A25" s="66"/>
      <c r="B25" s="78"/>
      <c r="C25" s="31" t="s">
        <v>35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41"/>
    </row>
    <row r="26" spans="1:12" ht="17.25" hidden="1" customHeight="1">
      <c r="A26" s="66"/>
      <c r="B26" s="78"/>
      <c r="C26" s="31" t="s">
        <v>36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41"/>
    </row>
    <row r="27" spans="1:12" hidden="1">
      <c r="A27" s="66"/>
      <c r="B27" s="78"/>
      <c r="C27" s="31" t="s">
        <v>37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42"/>
    </row>
    <row r="28" spans="1:12" ht="15" customHeight="1">
      <c r="A28" s="66" t="s">
        <v>40</v>
      </c>
      <c r="B28" s="66" t="s">
        <v>18</v>
      </c>
      <c r="C28" s="31" t="s">
        <v>39</v>
      </c>
      <c r="D28" s="58">
        <f t="shared" ref="D28:I31" si="6">D33</f>
        <v>57.8</v>
      </c>
      <c r="E28" s="58">
        <f t="shared" si="6"/>
        <v>90</v>
      </c>
      <c r="F28" s="58">
        <f t="shared" si="6"/>
        <v>90</v>
      </c>
      <c r="G28" s="58">
        <f t="shared" si="6"/>
        <v>90</v>
      </c>
      <c r="H28" s="58">
        <f t="shared" si="6"/>
        <v>90</v>
      </c>
      <c r="I28" s="58">
        <f t="shared" si="6"/>
        <v>90</v>
      </c>
      <c r="J28" s="58">
        <f t="shared" ref="J28" si="7">J33</f>
        <v>90</v>
      </c>
      <c r="K28" s="41"/>
      <c r="L28" s="32">
        <f>SUM(D28:J28)</f>
        <v>597.79999999999995</v>
      </c>
    </row>
    <row r="29" spans="1:12" ht="25.5">
      <c r="A29" s="66"/>
      <c r="B29" s="66"/>
      <c r="C29" s="31" t="s">
        <v>34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41"/>
      <c r="L29" s="32"/>
    </row>
    <row r="30" spans="1:12" ht="25.5" customHeight="1">
      <c r="A30" s="66"/>
      <c r="B30" s="78"/>
      <c r="C30" s="31" t="s">
        <v>35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41"/>
    </row>
    <row r="31" spans="1:12" ht="14.25" customHeight="1">
      <c r="A31" s="66"/>
      <c r="B31" s="78"/>
      <c r="C31" s="31" t="s">
        <v>36</v>
      </c>
      <c r="D31" s="20">
        <f>D36</f>
        <v>57.8</v>
      </c>
      <c r="E31" s="20">
        <f t="shared" si="6"/>
        <v>90</v>
      </c>
      <c r="F31" s="20">
        <f>F36</f>
        <v>90</v>
      </c>
      <c r="G31" s="20">
        <f t="shared" si="6"/>
        <v>90</v>
      </c>
      <c r="H31" s="20">
        <f>H36</f>
        <v>90</v>
      </c>
      <c r="I31" s="20">
        <f t="shared" si="6"/>
        <v>90</v>
      </c>
      <c r="J31" s="20">
        <f t="shared" ref="J31" si="8">J36</f>
        <v>90</v>
      </c>
      <c r="K31" s="41"/>
    </row>
    <row r="32" spans="1:12" ht="15" customHeight="1">
      <c r="A32" s="66"/>
      <c r="B32" s="78"/>
      <c r="C32" s="31" t="s">
        <v>37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42"/>
    </row>
    <row r="33" spans="1:12" ht="19.5" customHeight="1">
      <c r="A33" s="66" t="s">
        <v>75</v>
      </c>
      <c r="B33" s="66" t="s">
        <v>95</v>
      </c>
      <c r="C33" s="31" t="s">
        <v>39</v>
      </c>
      <c r="D33" s="48">
        <f t="shared" ref="D33:J33" si="9">SUM(D34:D37)</f>
        <v>57.8</v>
      </c>
      <c r="E33" s="48">
        <f t="shared" si="9"/>
        <v>90</v>
      </c>
      <c r="F33" s="48">
        <f t="shared" si="9"/>
        <v>90</v>
      </c>
      <c r="G33" s="48">
        <f t="shared" si="9"/>
        <v>90</v>
      </c>
      <c r="H33" s="48">
        <f t="shared" si="9"/>
        <v>90</v>
      </c>
      <c r="I33" s="48">
        <f t="shared" si="9"/>
        <v>90</v>
      </c>
      <c r="J33" s="48">
        <f t="shared" si="9"/>
        <v>90</v>
      </c>
      <c r="K33" s="41"/>
      <c r="L33" s="32">
        <f>SUM(D33:J33)</f>
        <v>597.79999999999995</v>
      </c>
    </row>
    <row r="34" spans="1:12" ht="26.25" customHeight="1">
      <c r="A34" s="66"/>
      <c r="B34" s="66"/>
      <c r="C34" s="31" t="s">
        <v>34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42"/>
      <c r="L34" s="32"/>
    </row>
    <row r="35" spans="1:12" ht="25.5">
      <c r="A35" s="66"/>
      <c r="B35" s="78"/>
      <c r="C35" s="31" t="s">
        <v>35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42"/>
    </row>
    <row r="36" spans="1:12" ht="27" customHeight="1">
      <c r="A36" s="66"/>
      <c r="B36" s="78"/>
      <c r="C36" s="31" t="s">
        <v>36</v>
      </c>
      <c r="D36" s="20">
        <f>'Прил. 3'!H22</f>
        <v>57.8</v>
      </c>
      <c r="E36" s="20">
        <f>'Прил. 3'!I22</f>
        <v>90</v>
      </c>
      <c r="F36" s="20">
        <f>'Прил. 3'!J22</f>
        <v>90</v>
      </c>
      <c r="G36" s="20">
        <f>'Прил. 3'!K22</f>
        <v>90</v>
      </c>
      <c r="H36" s="20">
        <f>'Прил. 3'!L22</f>
        <v>90</v>
      </c>
      <c r="I36" s="20">
        <f>'Прил. 3'!M22</f>
        <v>90</v>
      </c>
      <c r="J36" s="20">
        <f>'Прил. 3'!N22</f>
        <v>90</v>
      </c>
      <c r="K36" s="41"/>
    </row>
    <row r="37" spans="1:12" ht="15" customHeight="1">
      <c r="A37" s="66"/>
      <c r="B37" s="78"/>
      <c r="C37" s="31" t="s">
        <v>37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42"/>
    </row>
    <row r="38" spans="1:12">
      <c r="A38" s="66" t="s">
        <v>41</v>
      </c>
      <c r="B38" s="66" t="s">
        <v>20</v>
      </c>
      <c r="C38" s="31" t="s">
        <v>39</v>
      </c>
      <c r="D38" s="58">
        <f t="shared" ref="D38:J38" si="10">SUM(D39:D42)</f>
        <v>4.5999999999999996</v>
      </c>
      <c r="E38" s="58">
        <f t="shared" si="10"/>
        <v>100</v>
      </c>
      <c r="F38" s="58">
        <f t="shared" si="10"/>
        <v>200</v>
      </c>
      <c r="G38" s="58">
        <f t="shared" si="10"/>
        <v>200</v>
      </c>
      <c r="H38" s="58">
        <f t="shared" si="10"/>
        <v>200</v>
      </c>
      <c r="I38" s="58">
        <f t="shared" si="10"/>
        <v>200</v>
      </c>
      <c r="J38" s="58">
        <f t="shared" si="10"/>
        <v>200</v>
      </c>
      <c r="K38" s="41"/>
      <c r="L38" s="32">
        <f>SUM(D38:J38)</f>
        <v>1104.5999999999999</v>
      </c>
    </row>
    <row r="39" spans="1:12" ht="25.5">
      <c r="A39" s="66"/>
      <c r="B39" s="66"/>
      <c r="C39" s="31" t="s">
        <v>34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42"/>
      <c r="L39" s="32"/>
    </row>
    <row r="40" spans="1:12" ht="25.5">
      <c r="A40" s="66"/>
      <c r="B40" s="78"/>
      <c r="C40" s="31" t="s">
        <v>35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42"/>
    </row>
    <row r="41" spans="1:12" ht="15.75" customHeight="1">
      <c r="A41" s="66"/>
      <c r="B41" s="78"/>
      <c r="C41" s="31" t="s">
        <v>36</v>
      </c>
      <c r="D41" s="20">
        <f>'Прил. 3'!H27</f>
        <v>4.5999999999999996</v>
      </c>
      <c r="E41" s="20">
        <f>'Прил. 3'!I27</f>
        <v>100</v>
      </c>
      <c r="F41" s="20">
        <f>'Прил. 3'!J27</f>
        <v>200</v>
      </c>
      <c r="G41" s="20">
        <f>'Прил. 3'!K27</f>
        <v>200</v>
      </c>
      <c r="H41" s="20">
        <f>'Прил. 3'!L27</f>
        <v>200</v>
      </c>
      <c r="I41" s="20">
        <f>'Прил. 3'!M27</f>
        <v>200</v>
      </c>
      <c r="J41" s="20">
        <f>'Прил. 3'!N27</f>
        <v>200</v>
      </c>
      <c r="K41" s="41"/>
    </row>
    <row r="42" spans="1:12">
      <c r="A42" s="66"/>
      <c r="B42" s="78"/>
      <c r="C42" s="31" t="s">
        <v>37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42"/>
    </row>
    <row r="43" spans="1:12">
      <c r="A43" s="66" t="s">
        <v>70</v>
      </c>
      <c r="B43" s="66" t="s">
        <v>96</v>
      </c>
      <c r="C43" s="31" t="s">
        <v>39</v>
      </c>
      <c r="D43" s="48">
        <f t="shared" ref="D43:J43" si="11">SUM(D44:D47)</f>
        <v>4.5999999999999996</v>
      </c>
      <c r="E43" s="48">
        <f t="shared" si="11"/>
        <v>100</v>
      </c>
      <c r="F43" s="48">
        <f t="shared" si="11"/>
        <v>200</v>
      </c>
      <c r="G43" s="48">
        <f t="shared" si="11"/>
        <v>200</v>
      </c>
      <c r="H43" s="48">
        <f t="shared" si="11"/>
        <v>200</v>
      </c>
      <c r="I43" s="48">
        <f t="shared" si="11"/>
        <v>200</v>
      </c>
      <c r="J43" s="48">
        <f t="shared" si="11"/>
        <v>200</v>
      </c>
      <c r="K43" s="41"/>
      <c r="L43" s="32">
        <f>SUM(D43:J43)</f>
        <v>1104.5999999999999</v>
      </c>
    </row>
    <row r="44" spans="1:12" ht="25.5">
      <c r="A44" s="66"/>
      <c r="B44" s="66"/>
      <c r="C44" s="31" t="s">
        <v>34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42"/>
    </row>
    <row r="45" spans="1:12" ht="25.5">
      <c r="A45" s="66"/>
      <c r="B45" s="78"/>
      <c r="C45" s="31" t="s">
        <v>35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42"/>
    </row>
    <row r="46" spans="1:12" ht="15" customHeight="1">
      <c r="A46" s="66"/>
      <c r="B46" s="78"/>
      <c r="C46" s="31" t="s">
        <v>36</v>
      </c>
      <c r="D46" s="20">
        <f>'Прил. 3'!H26</f>
        <v>4.5999999999999996</v>
      </c>
      <c r="E46" s="20">
        <f>'Прил. 3'!I26</f>
        <v>100</v>
      </c>
      <c r="F46" s="20">
        <f>'Прил. 3'!J26</f>
        <v>200</v>
      </c>
      <c r="G46" s="20">
        <f>'Прил. 3'!K26</f>
        <v>200</v>
      </c>
      <c r="H46" s="20">
        <f>'Прил. 3'!L26</f>
        <v>200</v>
      </c>
      <c r="I46" s="20">
        <f>'Прил. 3'!M26</f>
        <v>200</v>
      </c>
      <c r="J46" s="20">
        <f>'Прил. 3'!N26</f>
        <v>200</v>
      </c>
      <c r="K46" s="41"/>
    </row>
    <row r="47" spans="1:12">
      <c r="A47" s="66"/>
      <c r="B47" s="78"/>
      <c r="C47" s="31" t="s">
        <v>37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42"/>
    </row>
    <row r="48" spans="1:12">
      <c r="A48" s="66" t="s">
        <v>42</v>
      </c>
      <c r="B48" s="66" t="s">
        <v>21</v>
      </c>
      <c r="C48" s="31" t="s">
        <v>39</v>
      </c>
      <c r="D48" s="58">
        <f t="shared" ref="D48:J48" si="12">SUM(D49:D52)</f>
        <v>2947.4</v>
      </c>
      <c r="E48" s="58">
        <f t="shared" si="12"/>
        <v>2617</v>
      </c>
      <c r="F48" s="58">
        <f t="shared" si="12"/>
        <v>2356</v>
      </c>
      <c r="G48" s="58">
        <f t="shared" si="12"/>
        <v>2356</v>
      </c>
      <c r="H48" s="58">
        <f t="shared" si="12"/>
        <v>2436</v>
      </c>
      <c r="I48" s="58">
        <f t="shared" si="12"/>
        <v>2436</v>
      </c>
      <c r="J48" s="58">
        <f t="shared" si="12"/>
        <v>2436</v>
      </c>
      <c r="K48" s="41"/>
      <c r="L48" s="32">
        <f>SUM(D48:J48)</f>
        <v>17584.400000000001</v>
      </c>
    </row>
    <row r="49" spans="1:12" ht="25.5">
      <c r="A49" s="66"/>
      <c r="B49" s="66"/>
      <c r="C49" s="31" t="s">
        <v>34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42"/>
      <c r="L49" s="32"/>
    </row>
    <row r="50" spans="1:12" ht="25.5">
      <c r="A50" s="66"/>
      <c r="B50" s="78"/>
      <c r="C50" s="31" t="s">
        <v>35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42"/>
    </row>
    <row r="51" spans="1:12" ht="15.75" customHeight="1">
      <c r="A51" s="66"/>
      <c r="B51" s="78"/>
      <c r="C51" s="31" t="s">
        <v>36</v>
      </c>
      <c r="D51" s="23">
        <f t="shared" ref="D51:I51" si="13">D56</f>
        <v>2947.4</v>
      </c>
      <c r="E51" s="20">
        <f t="shared" si="13"/>
        <v>2617</v>
      </c>
      <c r="F51" s="20">
        <f t="shared" si="13"/>
        <v>2356</v>
      </c>
      <c r="G51" s="20">
        <f t="shared" si="13"/>
        <v>2356</v>
      </c>
      <c r="H51" s="20">
        <f t="shared" si="13"/>
        <v>2436</v>
      </c>
      <c r="I51" s="20">
        <f t="shared" si="13"/>
        <v>2436</v>
      </c>
      <c r="J51" s="20">
        <f t="shared" ref="J51" si="14">J56</f>
        <v>2436</v>
      </c>
      <c r="K51" s="41"/>
    </row>
    <row r="52" spans="1:12" ht="14.25" customHeight="1">
      <c r="A52" s="66"/>
      <c r="B52" s="78"/>
      <c r="C52" s="31" t="s">
        <v>37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42"/>
    </row>
    <row r="53" spans="1:12">
      <c r="A53" s="66" t="s">
        <v>71</v>
      </c>
      <c r="B53" s="66" t="s">
        <v>29</v>
      </c>
      <c r="C53" s="31" t="s">
        <v>39</v>
      </c>
      <c r="D53" s="48">
        <f t="shared" ref="D53:J53" si="15">SUM(D54:D57)</f>
        <v>2947.4</v>
      </c>
      <c r="E53" s="48">
        <f t="shared" si="15"/>
        <v>2617</v>
      </c>
      <c r="F53" s="48">
        <f t="shared" si="15"/>
        <v>2356</v>
      </c>
      <c r="G53" s="48">
        <f t="shared" si="15"/>
        <v>2356</v>
      </c>
      <c r="H53" s="48">
        <f t="shared" si="15"/>
        <v>2436</v>
      </c>
      <c r="I53" s="48">
        <f t="shared" si="15"/>
        <v>2436</v>
      </c>
      <c r="J53" s="48">
        <f t="shared" si="15"/>
        <v>2436</v>
      </c>
      <c r="K53" s="41"/>
      <c r="L53" s="32">
        <f>SUM(D53:J53)</f>
        <v>17584.400000000001</v>
      </c>
    </row>
    <row r="54" spans="1:12" ht="25.5">
      <c r="A54" s="66"/>
      <c r="B54" s="66"/>
      <c r="C54" s="31" t="s">
        <v>34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42"/>
    </row>
    <row r="55" spans="1:12" ht="25.5">
      <c r="A55" s="66"/>
      <c r="B55" s="78"/>
      <c r="C55" s="31" t="s">
        <v>35</v>
      </c>
      <c r="D55" s="20">
        <f>'Прил. 3'!H31</f>
        <v>0</v>
      </c>
      <c r="E55" s="20">
        <f>'Прил. 3'!I31</f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42"/>
    </row>
    <row r="56" spans="1:12" ht="16.5" customHeight="1">
      <c r="A56" s="66"/>
      <c r="B56" s="78"/>
      <c r="C56" s="31" t="s">
        <v>36</v>
      </c>
      <c r="D56" s="20">
        <f>'Прил. 3'!H32</f>
        <v>2947.4</v>
      </c>
      <c r="E56" s="20">
        <f>'Прил. 3'!I32</f>
        <v>2617</v>
      </c>
      <c r="F56" s="20">
        <f>'Прил. 3'!J32</f>
        <v>2356</v>
      </c>
      <c r="G56" s="20">
        <f>'Прил. 3'!K32</f>
        <v>2356</v>
      </c>
      <c r="H56" s="20">
        <f>'Прил. 3'!L32</f>
        <v>2436</v>
      </c>
      <c r="I56" s="20">
        <f>'Прил. 3'!M32</f>
        <v>2436</v>
      </c>
      <c r="J56" s="20">
        <f>'Прил. 3'!N32</f>
        <v>2436</v>
      </c>
      <c r="K56" s="41"/>
    </row>
    <row r="57" spans="1:12" ht="15" customHeight="1">
      <c r="A57" s="66"/>
      <c r="B57" s="78"/>
      <c r="C57" s="31" t="s">
        <v>37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42" t="s">
        <v>78</v>
      </c>
    </row>
  </sheetData>
  <mergeCells count="28">
    <mergeCell ref="A53:A57"/>
    <mergeCell ref="B53:B57"/>
    <mergeCell ref="A3:J3"/>
    <mergeCell ref="A4:J4"/>
    <mergeCell ref="A23:A27"/>
    <mergeCell ref="B23:B27"/>
    <mergeCell ref="A8:A12"/>
    <mergeCell ref="B8:B12"/>
    <mergeCell ref="A13:A17"/>
    <mergeCell ref="B13:B17"/>
    <mergeCell ref="A18:A22"/>
    <mergeCell ref="B18:B22"/>
    <mergeCell ref="A5:A6"/>
    <mergeCell ref="B5:B6"/>
    <mergeCell ref="C5:C6"/>
    <mergeCell ref="A38:A42"/>
    <mergeCell ref="B38:B42"/>
    <mergeCell ref="A43:A47"/>
    <mergeCell ref="B43:B47"/>
    <mergeCell ref="A48:A52"/>
    <mergeCell ref="B48:B52"/>
    <mergeCell ref="I1:J1"/>
    <mergeCell ref="A28:A32"/>
    <mergeCell ref="B28:B32"/>
    <mergeCell ref="A33:A37"/>
    <mergeCell ref="B33:B37"/>
    <mergeCell ref="D5:J5"/>
    <mergeCell ref="D2:K2"/>
  </mergeCells>
  <pageMargins left="0.19685039370078741" right="0.19685039370078741" top="0.39370078740157483" bottom="0.39370078740157483" header="0" footer="0"/>
  <pageSetup paperSize="9" scale="78" firstPageNumber="28" orientation="landscape" cellComments="asDisplayed" useFirstPageNumber="1" r:id="rId1"/>
  <headerFooter alignWithMargins="0"/>
  <rowBreaks count="2" manualBreakCount="2">
    <brk id="22" max="10" man="1"/>
    <brk id="4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</vt:lpstr>
      <vt:lpstr>прил 4 ист</vt:lpstr>
      <vt:lpstr>'прил 4 ист'!Заголовки_для_печати</vt:lpstr>
      <vt:lpstr>'прил 4 ист'!Область_печати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Мурманова</cp:lastModifiedBy>
  <cp:lastPrinted>2025-03-05T14:48:32Z</cp:lastPrinted>
  <dcterms:created xsi:type="dcterms:W3CDTF">2011-03-10T11:24:53Z</dcterms:created>
  <dcterms:modified xsi:type="dcterms:W3CDTF">2025-06-06T07:31:01Z</dcterms:modified>
</cp:coreProperties>
</file>